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Áskal\Legales Askal\Junta\"/>
    </mc:Choice>
  </mc:AlternateContent>
  <xr:revisionPtr revIDLastSave="0" documentId="13_ncr:1_{570C2E26-2963-4B60-B776-38B4AF692916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Balance Resultados 2018-2017" sheetId="3" r:id="rId1"/>
    <sheet name="BCE Situación" sheetId="1" r:id="rId2"/>
  </sheets>
  <definedNames>
    <definedName name="_xlnm.Print_Area" localSheetId="0">'Balance Resultados 2018-2017'!$A$1:$D$66</definedName>
    <definedName name="_xlnm.Print_Area" localSheetId="1">'BCE Situación'!$A$1:$C$64</definedName>
    <definedName name="Datos">#REF!</definedName>
  </definedNames>
  <calcPr calcId="181029" iterateCount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9" i="1" l="1"/>
  <c r="B61" i="1"/>
  <c r="C32" i="3"/>
  <c r="C35" i="3" l="1"/>
  <c r="C36" i="3"/>
  <c r="C29" i="3" s="1"/>
  <c r="C10" i="3"/>
  <c r="C63" i="3" s="1"/>
  <c r="C25" i="3"/>
  <c r="C17" i="3"/>
  <c r="B57" i="1"/>
  <c r="B21" i="1"/>
  <c r="B18" i="1" s="1"/>
  <c r="B28" i="1"/>
  <c r="B12" i="1"/>
  <c r="B10" i="1" s="1"/>
  <c r="B52" i="1"/>
  <c r="B37" i="1"/>
  <c r="B32" i="1"/>
  <c r="D29" i="3"/>
  <c r="D25" i="3"/>
  <c r="D17" i="3"/>
  <c r="D10" i="3"/>
  <c r="C57" i="1"/>
  <c r="C52" i="1"/>
  <c r="C49" i="1"/>
  <c r="C37" i="1"/>
  <c r="C32" i="1"/>
  <c r="C18" i="1"/>
  <c r="C10" i="1"/>
  <c r="C29" i="1" s="1"/>
  <c r="B49" i="1" l="1"/>
  <c r="C64" i="3"/>
  <c r="C65" i="3" s="1"/>
  <c r="C51" i="3"/>
  <c r="C57" i="3" s="1"/>
  <c r="C58" i="3" s="1"/>
  <c r="C60" i="3" s="1"/>
  <c r="D51" i="3"/>
  <c r="D57" i="3" s="1"/>
  <c r="D58" i="3" s="1"/>
  <c r="D60" i="3" s="1"/>
  <c r="C31" i="1"/>
  <c r="C64" i="1" s="1"/>
  <c r="B29" i="1"/>
  <c r="B31" i="1"/>
  <c r="B64" i="1" s="1"/>
</calcChain>
</file>

<file path=xl/sharedStrings.xml><?xml version="1.0" encoding="utf-8"?>
<sst xmlns="http://schemas.openxmlformats.org/spreadsheetml/2006/main" count="133" uniqueCount="130">
  <si>
    <t>NIF: G64663057</t>
  </si>
  <si>
    <t>Ejercicio: 2017</t>
  </si>
  <si>
    <t>Descripción</t>
  </si>
  <si>
    <t xml:space="preserve">   ACTIVO</t>
  </si>
  <si>
    <t xml:space="preserve">   A) ACTIVO NO CORRIENTE</t>
  </si>
  <si>
    <t xml:space="preserve">         I. Inmovilizado Intangible        </t>
  </si>
  <si>
    <t xml:space="preserve">         II. Inmovilizado  Material         </t>
  </si>
  <si>
    <t xml:space="preserve">         III. Inversiones Inmobiliarias</t>
  </si>
  <si>
    <t xml:space="preserve">         IV. Invers. empresas grupo y asociadas a </t>
  </si>
  <si>
    <t xml:space="preserve">         V.Inversiones financieras a L/P</t>
  </si>
  <si>
    <t xml:space="preserve">         VI. Activos por impuesto diferido</t>
  </si>
  <si>
    <t xml:space="preserve">         VII. Deudores comerciales no corrientes</t>
  </si>
  <si>
    <t xml:space="preserve">   B) ACTIVO CORRIENTE                         </t>
  </si>
  <si>
    <t xml:space="preserve">         I. Activos no corrientes mantenidos para </t>
  </si>
  <si>
    <t xml:space="preserve">         II. Existencias                          </t>
  </si>
  <si>
    <t xml:space="preserve">         III. Deudores ciales y otras ctas.cobrar</t>
  </si>
  <si>
    <t xml:space="preserve">         V. Inversiones financieras a C/P</t>
  </si>
  <si>
    <t xml:space="preserve">         VI. Periodificaciones a C/P</t>
  </si>
  <si>
    <t xml:space="preserve">         VII. Efectivo y otros activos líquidos eq</t>
  </si>
  <si>
    <t xml:space="preserve">   TOTAL  ACTIVO (A + B)</t>
  </si>
  <si>
    <t xml:space="preserve">   PATRIMONIO NETO Y PASIVO</t>
  </si>
  <si>
    <t xml:space="preserve">   A) PATRIMONIO NETO    </t>
  </si>
  <si>
    <t xml:space="preserve">      A-1) Fondos propios</t>
  </si>
  <si>
    <t xml:space="preserve">         V. Resultados Ejercicios Anteriores</t>
  </si>
  <si>
    <t xml:space="preserve">         VII. Resultado del ejercicio</t>
  </si>
  <si>
    <t xml:space="preserve">         IX. Otros instrumentos de patrimonio neto</t>
  </si>
  <si>
    <t xml:space="preserve">      A-2) Ajustes por cambio de valor</t>
  </si>
  <si>
    <t xml:space="preserve">      A-3) Subvenciones, donacion. y legados recib</t>
  </si>
  <si>
    <t xml:space="preserve">            1. Subvenciones, donacion. y legados r</t>
  </si>
  <si>
    <t xml:space="preserve">            2. Subv., donac. y legados pendiente c</t>
  </si>
  <si>
    <t xml:space="preserve">   B) PASIVO NO CORRIENTE</t>
  </si>
  <si>
    <t xml:space="preserve">         I. Provisiones a L/P</t>
  </si>
  <si>
    <t xml:space="preserve">         II. Deudas a L/P</t>
  </si>
  <si>
    <t xml:space="preserve">         III. Deudas empresas grupo y asociadas a </t>
  </si>
  <si>
    <t xml:space="preserve">         IV. Pasivos por impuesto diferido</t>
  </si>
  <si>
    <t xml:space="preserve">         V. Periodificaciones a L/P</t>
  </si>
  <si>
    <t xml:space="preserve">         VI. Acreedores comerciales no corrientes</t>
  </si>
  <si>
    <t xml:space="preserve">         VII. Deuda caract. especiales a L/P</t>
  </si>
  <si>
    <t xml:space="preserve">         VIII. Pasivo no Corriente pdte. ajustes N</t>
  </si>
  <si>
    <t xml:space="preserve">   C) PASIVO CORRIENTE</t>
  </si>
  <si>
    <t xml:space="preserve">         I. Pasivos vinc. activos no ctes. mant. v</t>
  </si>
  <si>
    <t xml:space="preserve">         II. Provisiones a C/P</t>
  </si>
  <si>
    <t xml:space="preserve">         III. Deudas a C/P</t>
  </si>
  <si>
    <t xml:space="preserve">            1. Deudas con entidades de crédito</t>
  </si>
  <si>
    <t xml:space="preserve">            2. Acreedores por arrendamiento financ</t>
  </si>
  <si>
    <t xml:space="preserve">         IV. Deudas con emp. grupo y asociadas a C</t>
  </si>
  <si>
    <t xml:space="preserve">         V. Acreedores ciales. y otras ctas. a pag</t>
  </si>
  <si>
    <t xml:space="preserve">            1. Proveedores</t>
  </si>
  <si>
    <t xml:space="preserve">         VII. Deuda caract. especiales a C/P</t>
  </si>
  <si>
    <t xml:space="preserve">   TOTAL PATRIMONIO NETO Y PASIVO (A+B+C)</t>
  </si>
  <si>
    <t xml:space="preserve">      A) Ingresos del  ejercicio</t>
  </si>
  <si>
    <t xml:space="preserve">            a) Cuotas de asociados y afiliados</t>
  </si>
  <si>
    <t xml:space="preserve">            b) Aportaciones de usuarios</t>
  </si>
  <si>
    <t xml:space="preserve">            c) Ing. promociones, patrocinadores y colabo.</t>
  </si>
  <si>
    <t xml:space="preserve">            d) Subv., donac.y legados imput.excedente eje</t>
  </si>
  <si>
    <t xml:space="preserve">            e) Reintegro de ayudas y asignaciones</t>
  </si>
  <si>
    <t xml:space="preserve">         2. Vtas y otros ing.ordinarios actividad merc</t>
  </si>
  <si>
    <t xml:space="preserve">         3. Gastos por ayudas y otros</t>
  </si>
  <si>
    <t xml:space="preserve">            a) Ayudas monetarias</t>
  </si>
  <si>
    <t xml:space="preserve">            b) Ayudas no monetarias</t>
  </si>
  <si>
    <t xml:space="preserve">            c) Gastos por colaboraciones y del órgano</t>
  </si>
  <si>
    <t xml:space="preserve">            d) Reintegro de subvenciones, donac.y legados</t>
  </si>
  <si>
    <t xml:space="preserve">         4. Variac.existenc.prod.termin.y en curso fab</t>
  </si>
  <si>
    <t xml:space="preserve">         5. Trab.realiz. por la entidad para su activo</t>
  </si>
  <si>
    <t xml:space="preserve">         6. Aprovisionamientos</t>
  </si>
  <si>
    <t xml:space="preserve">         7. Otros ingresos de la actividad</t>
  </si>
  <si>
    <t xml:space="preserve">            a) Ingresos accesorios y gestión corriente</t>
  </si>
  <si>
    <t xml:space="preserve">            b) Subv. , dona. y legados exp. at. mercantil</t>
  </si>
  <si>
    <t xml:space="preserve">         8. Gastos de personal</t>
  </si>
  <si>
    <t xml:space="preserve">         9. Otros gastos de la actividad</t>
  </si>
  <si>
    <t xml:space="preserve">            a)Alquileres</t>
  </si>
  <si>
    <t xml:space="preserve">            b)Reparación y conservación</t>
  </si>
  <si>
    <t xml:space="preserve">            c)Servicios de profesionales independientes</t>
  </si>
  <si>
    <t xml:space="preserve">            d)Transportes</t>
  </si>
  <si>
    <t xml:space="preserve">            e)Prima de seguros</t>
  </si>
  <si>
    <t xml:space="preserve">            f)Servicios bancarios</t>
  </si>
  <si>
    <t xml:space="preserve">            i)Otros servicios</t>
  </si>
  <si>
    <t xml:space="preserve">         10. Amortización del inmovilizado</t>
  </si>
  <si>
    <t xml:space="preserve">         11. Subv, donac.y leg.cap.trasp.al exc.ejerc.</t>
  </si>
  <si>
    <t xml:space="preserve">            a) Afectos a la actividad propia</t>
  </si>
  <si>
    <t xml:space="preserve">            b) Afectos a la actividad mercantil</t>
  </si>
  <si>
    <t xml:space="preserve">         12. Exceso de provisiones</t>
  </si>
  <si>
    <t xml:space="preserve">         13. Deterioro y rdo por enajen.del inmov.</t>
  </si>
  <si>
    <t xml:space="preserve">         14. Dif.negativas en combinaciones de negocio</t>
  </si>
  <si>
    <t xml:space="preserve">         15. Otros resultados</t>
  </si>
  <si>
    <t xml:space="preserve">      A.1) EXCEDENTE DE LA ACTIVIDAD (1 al 15)</t>
  </si>
  <si>
    <t xml:space="preserve">         16. Ingresos financieros</t>
  </si>
  <si>
    <t xml:space="preserve">         17. Gastos financieros</t>
  </si>
  <si>
    <t xml:space="preserve">         18. Variac.valor razonable en instrum.financ.</t>
  </si>
  <si>
    <t xml:space="preserve">         19. Diferencias de cambio</t>
  </si>
  <si>
    <t xml:space="preserve">         20. Deterioro y rdo por enajen.de intrum.fin.</t>
  </si>
  <si>
    <t xml:space="preserve">      A.2) EXCEDENTE OPERACIONES FINAN. (16 al 20)</t>
  </si>
  <si>
    <t xml:space="preserve">      A.3) EXCEDENTE ANTES DE IMPUESTOS (A.1 + A.2)</t>
  </si>
  <si>
    <t xml:space="preserve">         21. Impuestos sobre beneficios</t>
  </si>
  <si>
    <t xml:space="preserve">      A.4) Excedente del Ejercicio</t>
  </si>
  <si>
    <t>Ejercicio 2018</t>
  </si>
  <si>
    <t>Ejercicio: 2018</t>
  </si>
  <si>
    <t xml:space="preserve">                Clientes ventas y Prestaciones Serv</t>
  </si>
  <si>
    <t xml:space="preserve">                 Otros deudores</t>
  </si>
  <si>
    <t xml:space="preserve">                 Hacienda Pública deudora (IVA)</t>
  </si>
  <si>
    <t xml:space="preserve">            2. Otros acreedores. Deudas por compras o
                 prestaciones de servicios.</t>
  </si>
  <si>
    <t xml:space="preserve">            3. Otras deudas a C/P (Hacienda pública
                 acreedora conceptos fiscales)</t>
  </si>
  <si>
    <t xml:space="preserve">         VI. Periodificaciones a C/P  
             (ingresos anticipados)</t>
  </si>
  <si>
    <t xml:space="preserve">         VIII. Pasivo Corriente pendiente ajustes</t>
  </si>
  <si>
    <t>BALANCE DE SITUACION A 31/12/2018</t>
  </si>
  <si>
    <t xml:space="preserve">         1. Ingresos de la actividad propia (1+2)</t>
  </si>
  <si>
    <t xml:space="preserve">                Gastos de oficina</t>
  </si>
  <si>
    <t xml:space="preserve">                Viajes y estancias asesoramiento tècnico,
                 formación, representación</t>
  </si>
  <si>
    <t xml:space="preserve">                 Mensajeria</t>
  </si>
  <si>
    <t xml:space="preserve">                  Varios</t>
  </si>
  <si>
    <t xml:space="preserve">                 Web y gastos informáticos</t>
  </si>
  <si>
    <t xml:space="preserve">                  Ajustes negativos en IVA</t>
  </si>
  <si>
    <t>CUENTA DE PÉRDIDAS Y GANANCIAS, A 31/12/2018</t>
  </si>
  <si>
    <t>TOTAL INGRESOS =</t>
  </si>
  <si>
    <t>TOTAL GASTOS =</t>
  </si>
  <si>
    <t>BENEFICIO O PÉRDIDA =</t>
  </si>
  <si>
    <t>mantenimiento perros (distrivet)</t>
  </si>
  <si>
    <t>Alquiler local</t>
  </si>
  <si>
    <t>Servicios formación Cris + Oscar + gestor+interprete signos+certificación y quota ADE</t>
  </si>
  <si>
    <t>Comisiones bancarias 386,41+ Paypal 86,72</t>
  </si>
  <si>
    <t>fotocopias material formación, tinta impresora..</t>
  </si>
  <si>
    <t>Envialia</t>
  </si>
  <si>
    <t>Libros Askales para curso + gastos varios formación</t>
  </si>
  <si>
    <t>461,13-120,06 de amortización</t>
  </si>
  <si>
    <t>32.385,23 La Caixa + 6.451,71 Pay Pal+ 160 Efectivo</t>
  </si>
  <si>
    <t>Ingresos cursos periodificados (cobrados en 2018 pero que corresponden al 2019)</t>
  </si>
  <si>
    <t>Pendiente de pago de Askal a Cris, gestor y envialia</t>
  </si>
  <si>
    <t>HP acreedora, retención IRPF</t>
  </si>
  <si>
    <t>HP deudora por IVA</t>
  </si>
  <si>
    <t>Comentarios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</si>
</sst>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</font>
    <font>
      <i/>
      <sz val="1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quotePrefix="1"/>
    <xf numFmtId="0" fontId="3" fillId="0" borderId="0" xfId="0" applyFont="1"/>
    <xf numFmtId="4" fontId="4" fillId="0" borderId="0" xfId="0" applyNumberFormat="1" applyFont="1"/>
    <xf numFmtId="4" fontId="4" fillId="0" borderId="0" xfId="0" applyNumberFormat="1" applyFont="1" applyFill="1"/>
    <xf numFmtId="4" fontId="5" fillId="0" borderId="0" xfId="0" applyNumberFormat="1" applyFont="1"/>
    <xf numFmtId="4" fontId="5" fillId="0" borderId="0" xfId="0" applyNumberFormat="1" applyFont="1" applyFill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0" fontId="8" fillId="0" borderId="0" xfId="0" applyFont="1"/>
    <xf numFmtId="4" fontId="8" fillId="0" borderId="0" xfId="0" applyNumberFormat="1" applyFont="1"/>
    <xf numFmtId="0" fontId="2" fillId="2" borderId="0" xfId="0" applyFont="1" applyFill="1"/>
    <xf numFmtId="4" fontId="8" fillId="2" borderId="0" xfId="0" applyNumberFormat="1" applyFont="1" applyFill="1"/>
    <xf numFmtId="0" fontId="0" fillId="0" borderId="0" xfId="0" applyAlignment="1">
      <alignment horizontal="right"/>
    </xf>
    <xf numFmtId="4" fontId="9" fillId="0" borderId="0" xfId="0" applyNumberFormat="1" applyFont="1"/>
    <xf numFmtId="0" fontId="0" fillId="0" borderId="1" xfId="0" applyBorder="1"/>
    <xf numFmtId="4" fontId="10" fillId="0" borderId="0" xfId="0" applyNumberFormat="1" applyFont="1"/>
    <xf numFmtId="0" fontId="4" fillId="0" borderId="0" xfId="0" applyFont="1"/>
    <xf numFmtId="4" fontId="10" fillId="2" borderId="0" xfId="0" applyNumberFormat="1" applyFont="1" applyFill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1743075</xdr:colOff>
      <xdr:row>3</xdr:row>
      <xdr:rowOff>0</xdr:rowOff>
    </xdr:to>
    <xdr:pic>
      <xdr:nvPicPr>
        <xdr:cNvPr id="2" name="1 Imagen" descr="LOGO ASKAL fot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8002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1790700</xdr:colOff>
      <xdr:row>3</xdr:row>
      <xdr:rowOff>0</xdr:rowOff>
    </xdr:to>
    <xdr:pic>
      <xdr:nvPicPr>
        <xdr:cNvPr id="2" name="1 Imagen" descr="LOGO ASKAL fot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F65"/>
  <sheetViews>
    <sheetView workbookViewId="0">
      <selection activeCell="E67" sqref="E67"/>
    </sheetView>
  </sheetViews>
  <sheetFormatPr baseColWidth="10" defaultRowHeight="15" x14ac:dyDescent="0.25"/>
  <cols>
    <col min="1" max="1" width="3.42578125" customWidth="1"/>
    <col min="2" max="2" width="48.5703125" bestFit="1" customWidth="1"/>
    <col min="3" max="3" width="21.5703125" customWidth="1"/>
    <col min="4" max="4" width="13.28515625" customWidth="1"/>
  </cols>
  <sheetData>
    <row r="4" spans="1:4" ht="6.6" customHeight="1" x14ac:dyDescent="0.25"/>
    <row r="5" spans="1:4" ht="12.95" customHeight="1" x14ac:dyDescent="0.25">
      <c r="A5" t="s">
        <v>0</v>
      </c>
    </row>
    <row r="6" spans="1:4" ht="28.5" customHeight="1" x14ac:dyDescent="0.25">
      <c r="A6" s="1" t="s">
        <v>112</v>
      </c>
    </row>
    <row r="7" spans="1:4" ht="10.5" customHeight="1" x14ac:dyDescent="0.25">
      <c r="B7" s="6"/>
      <c r="C7" s="6"/>
    </row>
    <row r="8" spans="1:4" x14ac:dyDescent="0.25">
      <c r="C8" s="22" t="s">
        <v>95</v>
      </c>
      <c r="D8" s="11" t="s">
        <v>1</v>
      </c>
    </row>
    <row r="9" spans="1:4" x14ac:dyDescent="0.25">
      <c r="B9" t="s">
        <v>50</v>
      </c>
      <c r="C9" s="22"/>
      <c r="D9" s="12"/>
    </row>
    <row r="10" spans="1:4" x14ac:dyDescent="0.25">
      <c r="B10" s="5" t="s">
        <v>105</v>
      </c>
      <c r="C10" s="7">
        <f>SUM(C11:C16)</f>
        <v>25162.73</v>
      </c>
      <c r="D10" s="9">
        <f>D11+D16</f>
        <v>3917.18</v>
      </c>
    </row>
    <row r="11" spans="1:4" x14ac:dyDescent="0.25">
      <c r="B11" t="s">
        <v>51</v>
      </c>
      <c r="C11" s="7">
        <v>3702</v>
      </c>
      <c r="D11" s="9">
        <v>3917.18</v>
      </c>
    </row>
    <row r="12" spans="1:4" x14ac:dyDescent="0.25">
      <c r="B12" t="s">
        <v>52</v>
      </c>
      <c r="C12" s="7">
        <v>0</v>
      </c>
      <c r="D12" s="9">
        <v>0</v>
      </c>
    </row>
    <row r="13" spans="1:4" x14ac:dyDescent="0.25">
      <c r="B13" t="s">
        <v>53</v>
      </c>
      <c r="C13" s="7">
        <v>0</v>
      </c>
      <c r="D13" s="9">
        <v>0</v>
      </c>
    </row>
    <row r="14" spans="1:4" x14ac:dyDescent="0.25">
      <c r="B14" t="s">
        <v>54</v>
      </c>
      <c r="C14" s="7">
        <v>3563</v>
      </c>
      <c r="D14" s="9">
        <v>0</v>
      </c>
    </row>
    <row r="15" spans="1:4" x14ac:dyDescent="0.25">
      <c r="B15" t="s">
        <v>55</v>
      </c>
      <c r="C15" s="7">
        <v>0</v>
      </c>
      <c r="D15" s="9">
        <v>0</v>
      </c>
    </row>
    <row r="16" spans="1:4" x14ac:dyDescent="0.25">
      <c r="B16" s="5" t="s">
        <v>56</v>
      </c>
      <c r="C16" s="7">
        <v>17897.73</v>
      </c>
      <c r="D16" s="9">
        <v>0</v>
      </c>
    </row>
    <row r="17" spans="2:6" x14ac:dyDescent="0.25">
      <c r="B17" s="5" t="s">
        <v>57</v>
      </c>
      <c r="C17" s="7">
        <f>C18+C19+C20+C21</f>
        <v>0</v>
      </c>
      <c r="D17" s="9">
        <f>D18+D19+D20+D21</f>
        <v>0</v>
      </c>
    </row>
    <row r="18" spans="2:6" x14ac:dyDescent="0.25">
      <c r="B18" t="s">
        <v>58</v>
      </c>
      <c r="C18" s="7">
        <v>0</v>
      </c>
      <c r="D18" s="9">
        <v>0</v>
      </c>
    </row>
    <row r="19" spans="2:6" x14ac:dyDescent="0.25">
      <c r="B19" t="s">
        <v>59</v>
      </c>
      <c r="C19" s="8">
        <v>0</v>
      </c>
      <c r="D19" s="10">
        <v>0</v>
      </c>
    </row>
    <row r="20" spans="2:6" x14ac:dyDescent="0.25">
      <c r="B20" t="s">
        <v>60</v>
      </c>
      <c r="C20" s="8">
        <v>0</v>
      </c>
      <c r="D20" s="10">
        <v>0</v>
      </c>
    </row>
    <row r="21" spans="2:6" x14ac:dyDescent="0.25">
      <c r="B21" t="s">
        <v>61</v>
      </c>
      <c r="C21" s="8">
        <v>0</v>
      </c>
      <c r="D21" s="10">
        <v>0</v>
      </c>
    </row>
    <row r="22" spans="2:6" x14ac:dyDescent="0.25">
      <c r="B22" s="5" t="s">
        <v>62</v>
      </c>
      <c r="C22" s="8">
        <v>0</v>
      </c>
      <c r="D22" s="10">
        <v>0</v>
      </c>
    </row>
    <row r="23" spans="2:6" x14ac:dyDescent="0.25">
      <c r="B23" s="5" t="s">
        <v>63</v>
      </c>
      <c r="C23" s="8">
        <v>0</v>
      </c>
      <c r="D23" s="10">
        <v>0</v>
      </c>
    </row>
    <row r="24" spans="2:6" x14ac:dyDescent="0.25">
      <c r="B24" s="5" t="s">
        <v>64</v>
      </c>
      <c r="C24" s="8">
        <v>-525.27</v>
      </c>
      <c r="D24" s="10">
        <v>0</v>
      </c>
      <c r="F24" t="s">
        <v>116</v>
      </c>
    </row>
    <row r="25" spans="2:6" x14ac:dyDescent="0.25">
      <c r="B25" s="5" t="s">
        <v>65</v>
      </c>
      <c r="C25" s="7">
        <f>C26</f>
        <v>0</v>
      </c>
      <c r="D25" s="9">
        <f>D26</f>
        <v>0</v>
      </c>
    </row>
    <row r="26" spans="2:6" x14ac:dyDescent="0.25">
      <c r="B26" t="s">
        <v>66</v>
      </c>
      <c r="C26" s="7">
        <v>0</v>
      </c>
      <c r="D26" s="9">
        <v>0</v>
      </c>
    </row>
    <row r="27" spans="2:6" x14ac:dyDescent="0.25">
      <c r="B27" t="s">
        <v>67</v>
      </c>
      <c r="C27" s="7">
        <v>0</v>
      </c>
      <c r="D27" s="9">
        <v>0</v>
      </c>
    </row>
    <row r="28" spans="2:6" x14ac:dyDescent="0.25">
      <c r="B28" s="5" t="s">
        <v>68</v>
      </c>
      <c r="C28" s="7">
        <v>0</v>
      </c>
      <c r="D28" s="9">
        <v>0</v>
      </c>
    </row>
    <row r="29" spans="2:6" x14ac:dyDescent="0.25">
      <c r="B29" s="5" t="s">
        <v>69</v>
      </c>
      <c r="C29" s="7">
        <f>C30+C31+C32+C33+C34+C35+C36</f>
        <v>-25062.11</v>
      </c>
      <c r="D29" s="9">
        <f>D30+D31+D32+D33+D34+D35+D36</f>
        <v>-7351.2400000000007</v>
      </c>
    </row>
    <row r="30" spans="2:6" x14ac:dyDescent="0.25">
      <c r="B30" t="s">
        <v>70</v>
      </c>
      <c r="C30" s="7">
        <v>-1700</v>
      </c>
      <c r="D30" s="9">
        <v>-4200</v>
      </c>
      <c r="F30" t="s">
        <v>117</v>
      </c>
    </row>
    <row r="31" spans="2:6" x14ac:dyDescent="0.25">
      <c r="B31" t="s">
        <v>71</v>
      </c>
      <c r="C31" s="7">
        <v>0</v>
      </c>
      <c r="D31" s="9">
        <v>0</v>
      </c>
    </row>
    <row r="32" spans="2:6" x14ac:dyDescent="0.25">
      <c r="B32" t="s">
        <v>72</v>
      </c>
      <c r="C32" s="8">
        <f>-(1970+15000+850+80)</f>
        <v>-17900</v>
      </c>
      <c r="D32" s="10">
        <v>-1602.04</v>
      </c>
      <c r="F32" t="s">
        <v>118</v>
      </c>
    </row>
    <row r="33" spans="2:6" x14ac:dyDescent="0.25">
      <c r="B33" t="s">
        <v>73</v>
      </c>
      <c r="C33" s="8">
        <v>0</v>
      </c>
      <c r="D33" s="10">
        <v>-8.8800000000000008</v>
      </c>
    </row>
    <row r="34" spans="2:6" x14ac:dyDescent="0.25">
      <c r="B34" t="s">
        <v>74</v>
      </c>
      <c r="C34" s="8">
        <v>-464.3</v>
      </c>
      <c r="D34" s="10">
        <v>-464.3</v>
      </c>
    </row>
    <row r="35" spans="2:6" x14ac:dyDescent="0.25">
      <c r="B35" t="s">
        <v>75</v>
      </c>
      <c r="C35" s="8">
        <f>-(386.41+86.72)</f>
        <v>-473.13</v>
      </c>
      <c r="D35" s="10">
        <v>-108.92</v>
      </c>
      <c r="F35" t="s">
        <v>119</v>
      </c>
    </row>
    <row r="36" spans="2:6" x14ac:dyDescent="0.25">
      <c r="B36" t="s">
        <v>76</v>
      </c>
      <c r="C36" s="7">
        <f>SUM(C37:C42)</f>
        <v>-4524.68</v>
      </c>
      <c r="D36" s="9">
        <v>-967.1</v>
      </c>
    </row>
    <row r="37" spans="2:6" x14ac:dyDescent="0.25">
      <c r="B37" t="s">
        <v>106</v>
      </c>
      <c r="C37" s="19">
        <v>-373.1</v>
      </c>
      <c r="D37" s="9"/>
      <c r="F37" t="s">
        <v>120</v>
      </c>
    </row>
    <row r="38" spans="2:6" ht="30" x14ac:dyDescent="0.25">
      <c r="B38" s="4" t="s">
        <v>107</v>
      </c>
      <c r="C38" s="19">
        <v>-2214.64</v>
      </c>
      <c r="D38" s="9"/>
    </row>
    <row r="39" spans="2:6" x14ac:dyDescent="0.25">
      <c r="B39" t="s">
        <v>108</v>
      </c>
      <c r="C39" s="19">
        <v>-132.04</v>
      </c>
      <c r="D39" s="9"/>
      <c r="F39" t="s">
        <v>121</v>
      </c>
    </row>
    <row r="40" spans="2:6" x14ac:dyDescent="0.25">
      <c r="B40" t="s">
        <v>109</v>
      </c>
      <c r="C40" s="19">
        <v>-1237.4000000000001</v>
      </c>
      <c r="D40" s="9"/>
      <c r="F40" t="s">
        <v>122</v>
      </c>
    </row>
    <row r="41" spans="2:6" x14ac:dyDescent="0.25">
      <c r="B41" t="s">
        <v>110</v>
      </c>
      <c r="C41" s="19">
        <v>-393.2</v>
      </c>
      <c r="D41" s="9"/>
    </row>
    <row r="42" spans="2:6" x14ac:dyDescent="0.25">
      <c r="B42" t="s">
        <v>111</v>
      </c>
      <c r="C42" s="19">
        <v>-174.3</v>
      </c>
      <c r="D42" s="9"/>
    </row>
    <row r="43" spans="2:6" x14ac:dyDescent="0.25">
      <c r="B43" s="5" t="s">
        <v>77</v>
      </c>
      <c r="C43" s="7">
        <v>-120.06</v>
      </c>
      <c r="D43" s="9">
        <v>-120.06</v>
      </c>
    </row>
    <row r="44" spans="2:6" x14ac:dyDescent="0.25">
      <c r="B44" s="5" t="s">
        <v>78</v>
      </c>
      <c r="C44" s="8">
        <v>0</v>
      </c>
      <c r="D44" s="10">
        <v>0</v>
      </c>
    </row>
    <row r="45" spans="2:6" x14ac:dyDescent="0.25">
      <c r="B45" t="s">
        <v>79</v>
      </c>
      <c r="C45" s="8">
        <v>0</v>
      </c>
      <c r="D45" s="10">
        <v>0</v>
      </c>
    </row>
    <row r="46" spans="2:6" x14ac:dyDescent="0.25">
      <c r="B46" t="s">
        <v>80</v>
      </c>
      <c r="C46" s="8">
        <v>0</v>
      </c>
      <c r="D46" s="10">
        <v>0</v>
      </c>
    </row>
    <row r="47" spans="2:6" x14ac:dyDescent="0.25">
      <c r="B47" s="5" t="s">
        <v>81</v>
      </c>
      <c r="C47" s="8">
        <v>0</v>
      </c>
      <c r="D47" s="10">
        <v>0</v>
      </c>
    </row>
    <row r="48" spans="2:6" x14ac:dyDescent="0.25">
      <c r="B48" s="5" t="s">
        <v>82</v>
      </c>
      <c r="C48" s="8">
        <v>0</v>
      </c>
      <c r="D48" s="10">
        <v>0</v>
      </c>
    </row>
    <row r="49" spans="1:4" x14ac:dyDescent="0.25">
      <c r="B49" s="5" t="s">
        <v>83</v>
      </c>
      <c r="C49" s="8">
        <v>0</v>
      </c>
      <c r="D49" s="10">
        <v>0</v>
      </c>
    </row>
    <row r="50" spans="1:4" x14ac:dyDescent="0.25">
      <c r="B50" s="5" t="s">
        <v>84</v>
      </c>
      <c r="C50" s="8">
        <v>0</v>
      </c>
      <c r="D50" s="10">
        <v>0</v>
      </c>
    </row>
    <row r="51" spans="1:4" x14ac:dyDescent="0.25">
      <c r="B51" s="5" t="s">
        <v>85</v>
      </c>
      <c r="C51" s="7">
        <f>C10+C17+C22+C23+C24+C28+C29+C43+C44+C47+C48+C49+C50</f>
        <v>-544.7100000000014</v>
      </c>
      <c r="D51" s="9">
        <f>D10+D17+D22+D23+D24+D28+D29+D43+D44+D47+D48+D49+D50</f>
        <v>-3554.1200000000008</v>
      </c>
    </row>
    <row r="52" spans="1:4" x14ac:dyDescent="0.25">
      <c r="B52" s="5" t="s">
        <v>86</v>
      </c>
      <c r="C52" s="7">
        <v>0</v>
      </c>
      <c r="D52" s="9">
        <v>0</v>
      </c>
    </row>
    <row r="53" spans="1:4" x14ac:dyDescent="0.25">
      <c r="B53" s="5" t="s">
        <v>87</v>
      </c>
      <c r="C53" s="7">
        <v>0</v>
      </c>
      <c r="D53" s="9">
        <v>0</v>
      </c>
    </row>
    <row r="54" spans="1:4" x14ac:dyDescent="0.25">
      <c r="B54" s="5" t="s">
        <v>88</v>
      </c>
      <c r="C54" s="7">
        <v>0</v>
      </c>
      <c r="D54" s="9">
        <v>0</v>
      </c>
    </row>
    <row r="55" spans="1:4" x14ac:dyDescent="0.25">
      <c r="B55" s="5" t="s">
        <v>89</v>
      </c>
      <c r="C55" s="7">
        <v>0</v>
      </c>
      <c r="D55" s="9">
        <v>0</v>
      </c>
    </row>
    <row r="56" spans="1:4" x14ac:dyDescent="0.25">
      <c r="B56" s="5" t="s">
        <v>90</v>
      </c>
      <c r="C56" s="7">
        <v>0</v>
      </c>
      <c r="D56" s="9">
        <v>0</v>
      </c>
    </row>
    <row r="57" spans="1:4" x14ac:dyDescent="0.25">
      <c r="B57" s="5" t="s">
        <v>91</v>
      </c>
      <c r="C57" s="7">
        <f>C51</f>
        <v>-544.7100000000014</v>
      </c>
      <c r="D57" s="9">
        <f>D51</f>
        <v>-3554.1200000000008</v>
      </c>
    </row>
    <row r="58" spans="1:4" x14ac:dyDescent="0.25">
      <c r="B58" s="5" t="s">
        <v>92</v>
      </c>
      <c r="C58" s="7">
        <f>C57</f>
        <v>-544.7100000000014</v>
      </c>
      <c r="D58" s="9">
        <f>D57</f>
        <v>-3554.1200000000008</v>
      </c>
    </row>
    <row r="59" spans="1:4" x14ac:dyDescent="0.25">
      <c r="B59" s="5" t="s">
        <v>93</v>
      </c>
      <c r="C59" s="7">
        <v>0</v>
      </c>
      <c r="D59" s="9">
        <v>0</v>
      </c>
    </row>
    <row r="60" spans="1:4" x14ac:dyDescent="0.25">
      <c r="B60" s="5" t="s">
        <v>94</v>
      </c>
      <c r="C60" s="7">
        <f>C58</f>
        <v>-544.7100000000014</v>
      </c>
      <c r="D60" s="10">
        <f>D58</f>
        <v>-3554.1200000000008</v>
      </c>
    </row>
    <row r="61" spans="1:4" x14ac:dyDescent="0.25">
      <c r="A61" s="20"/>
      <c r="B61" s="20"/>
      <c r="C61" s="24"/>
      <c r="D61" s="20"/>
    </row>
    <row r="62" spans="1:4" x14ac:dyDescent="0.25">
      <c r="C62" s="22"/>
    </row>
    <row r="63" spans="1:4" x14ac:dyDescent="0.25">
      <c r="B63" t="s">
        <v>113</v>
      </c>
      <c r="C63" s="7">
        <f>+C10</f>
        <v>25162.73</v>
      </c>
    </row>
    <row r="64" spans="1:4" x14ac:dyDescent="0.25">
      <c r="B64" t="s">
        <v>114</v>
      </c>
      <c r="C64" s="7">
        <f>+C24+C29+C43</f>
        <v>-25707.440000000002</v>
      </c>
    </row>
    <row r="65" spans="2:3" x14ac:dyDescent="0.25">
      <c r="B65" t="s">
        <v>115</v>
      </c>
      <c r="C65" s="7">
        <f>+C63+C64</f>
        <v>-544.71000000000276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E67"/>
  <sheetViews>
    <sheetView tabSelected="1" topLeftCell="A4" workbookViewId="0">
      <selection activeCell="E11" sqref="E11"/>
    </sheetView>
  </sheetViews>
  <sheetFormatPr baseColWidth="10" defaultRowHeight="15" x14ac:dyDescent="0.25"/>
  <cols>
    <col min="1" max="1" width="44.42578125" customWidth="1"/>
    <col min="2" max="2" width="23.85546875" customWidth="1"/>
    <col min="3" max="3" width="14.140625" customWidth="1"/>
  </cols>
  <sheetData>
    <row r="4" spans="1:5" x14ac:dyDescent="0.25">
      <c r="A4" t="s">
        <v>0</v>
      </c>
    </row>
    <row r="5" spans="1:5" ht="23.1" customHeight="1" x14ac:dyDescent="0.25">
      <c r="A5" s="1" t="s">
        <v>104</v>
      </c>
      <c r="B5" s="1"/>
    </row>
    <row r="7" spans="1:5" x14ac:dyDescent="0.25">
      <c r="B7" s="18" t="s">
        <v>96</v>
      </c>
      <c r="C7" s="12" t="s">
        <v>1</v>
      </c>
      <c r="E7" t="s">
        <v>129</v>
      </c>
    </row>
    <row r="8" spans="1:5" x14ac:dyDescent="0.25">
      <c r="A8" s="2" t="s">
        <v>2</v>
      </c>
      <c r="B8" s="2"/>
      <c r="C8" s="14"/>
    </row>
    <row r="9" spans="1:5" x14ac:dyDescent="0.25">
      <c r="A9" t="s">
        <v>3</v>
      </c>
      <c r="B9" s="22"/>
      <c r="C9" s="13">
        <v>0</v>
      </c>
    </row>
    <row r="10" spans="1:5" x14ac:dyDescent="0.25">
      <c r="A10" s="2" t="s">
        <v>4</v>
      </c>
      <c r="B10" s="21">
        <f>+B11+B12+B13+B14+B15+B16+B17</f>
        <v>341.07</v>
      </c>
      <c r="C10" s="15">
        <f>C12+C13+C15</f>
        <v>1161.1300000000001</v>
      </c>
      <c r="E10" s="3"/>
    </row>
    <row r="11" spans="1:5" x14ac:dyDescent="0.25">
      <c r="A11" t="s">
        <v>5</v>
      </c>
      <c r="B11" s="7">
        <v>0</v>
      </c>
      <c r="C11" s="13">
        <v>0</v>
      </c>
    </row>
    <row r="12" spans="1:5" x14ac:dyDescent="0.25">
      <c r="A12" t="s">
        <v>6</v>
      </c>
      <c r="B12" s="7">
        <f>461.13-120.06</f>
        <v>341.07</v>
      </c>
      <c r="C12" s="13">
        <v>461.13</v>
      </c>
      <c r="E12" s="3" t="s">
        <v>123</v>
      </c>
    </row>
    <row r="13" spans="1:5" x14ac:dyDescent="0.25">
      <c r="A13" t="s">
        <v>7</v>
      </c>
      <c r="B13" s="7">
        <v>0</v>
      </c>
      <c r="C13" s="13">
        <v>0</v>
      </c>
    </row>
    <row r="14" spans="1:5" x14ac:dyDescent="0.25">
      <c r="A14" t="s">
        <v>8</v>
      </c>
      <c r="B14" s="7">
        <v>0</v>
      </c>
      <c r="C14" s="13">
        <v>0</v>
      </c>
      <c r="E14" s="3"/>
    </row>
    <row r="15" spans="1:5" x14ac:dyDescent="0.25">
      <c r="A15" t="s">
        <v>9</v>
      </c>
      <c r="B15" s="7">
        <v>0</v>
      </c>
      <c r="C15" s="13">
        <v>700</v>
      </c>
    </row>
    <row r="16" spans="1:5" x14ac:dyDescent="0.25">
      <c r="A16" t="s">
        <v>10</v>
      </c>
      <c r="B16" s="7">
        <v>0</v>
      </c>
      <c r="C16" s="13">
        <v>0</v>
      </c>
    </row>
    <row r="17" spans="1:5" x14ac:dyDescent="0.25">
      <c r="A17" t="s">
        <v>11</v>
      </c>
      <c r="B17" s="7">
        <v>0</v>
      </c>
      <c r="C17" s="13">
        <v>0</v>
      </c>
    </row>
    <row r="18" spans="1:5" x14ac:dyDescent="0.25">
      <c r="A18" s="2" t="s">
        <v>12</v>
      </c>
      <c r="B18" s="21">
        <f>+B19+B20+B21+B26+B28+B25+B27</f>
        <v>39053.64</v>
      </c>
      <c r="C18" s="15">
        <f>C20+C21+C26+C28</f>
        <v>14792.76</v>
      </c>
      <c r="E18" s="3"/>
    </row>
    <row r="19" spans="1:5" x14ac:dyDescent="0.25">
      <c r="A19" t="s">
        <v>13</v>
      </c>
      <c r="B19" s="7">
        <v>0</v>
      </c>
      <c r="C19" s="13">
        <v>0</v>
      </c>
    </row>
    <row r="20" spans="1:5" x14ac:dyDescent="0.25">
      <c r="A20" t="s">
        <v>14</v>
      </c>
      <c r="B20" s="7">
        <v>0</v>
      </c>
      <c r="C20" s="13">
        <v>0</v>
      </c>
    </row>
    <row r="21" spans="1:5" x14ac:dyDescent="0.25">
      <c r="A21" t="s">
        <v>15</v>
      </c>
      <c r="B21" s="7">
        <f>SUM(B22:B24)</f>
        <v>56.7</v>
      </c>
      <c r="C21" s="13">
        <v>0</v>
      </c>
    </row>
    <row r="22" spans="1:5" x14ac:dyDescent="0.25">
      <c r="A22" t="s">
        <v>97</v>
      </c>
      <c r="B22" s="7">
        <v>0</v>
      </c>
      <c r="C22" s="13">
        <v>0</v>
      </c>
    </row>
    <row r="23" spans="1:5" x14ac:dyDescent="0.25">
      <c r="A23" t="s">
        <v>98</v>
      </c>
      <c r="B23" s="7">
        <v>0</v>
      </c>
      <c r="C23" s="13">
        <v>0</v>
      </c>
    </row>
    <row r="24" spans="1:5" x14ac:dyDescent="0.25">
      <c r="A24" t="s">
        <v>99</v>
      </c>
      <c r="B24" s="7">
        <v>56.7</v>
      </c>
      <c r="C24" s="13"/>
      <c r="E24" t="s">
        <v>128</v>
      </c>
    </row>
    <row r="25" spans="1:5" x14ac:dyDescent="0.25">
      <c r="A25" t="s">
        <v>8</v>
      </c>
      <c r="B25" s="7">
        <v>0</v>
      </c>
      <c r="C25" s="13">
        <v>0</v>
      </c>
    </row>
    <row r="26" spans="1:5" x14ac:dyDescent="0.25">
      <c r="A26" t="s">
        <v>16</v>
      </c>
      <c r="B26" s="7">
        <v>0</v>
      </c>
      <c r="C26" s="13">
        <v>0</v>
      </c>
    </row>
    <row r="27" spans="1:5" x14ac:dyDescent="0.25">
      <c r="A27" t="s">
        <v>17</v>
      </c>
      <c r="B27" s="7">
        <v>0</v>
      </c>
      <c r="C27" s="13">
        <v>0</v>
      </c>
    </row>
    <row r="28" spans="1:5" x14ac:dyDescent="0.25">
      <c r="A28" t="s">
        <v>18</v>
      </c>
      <c r="B28" s="7">
        <f>160+32385.23+6451.71</f>
        <v>38996.94</v>
      </c>
      <c r="C28" s="13">
        <v>14792.76</v>
      </c>
      <c r="E28" t="s">
        <v>124</v>
      </c>
    </row>
    <row r="29" spans="1:5" x14ac:dyDescent="0.25">
      <c r="A29" s="16" t="s">
        <v>19</v>
      </c>
      <c r="B29" s="23">
        <f>+B10+B18</f>
        <v>39394.71</v>
      </c>
      <c r="C29" s="17">
        <f>C10+C18</f>
        <v>15953.89</v>
      </c>
    </row>
    <row r="30" spans="1:5" x14ac:dyDescent="0.25">
      <c r="A30" t="s">
        <v>20</v>
      </c>
      <c r="B30" s="7">
        <v>0</v>
      </c>
      <c r="C30" s="13">
        <v>0</v>
      </c>
    </row>
    <row r="31" spans="1:5" x14ac:dyDescent="0.25">
      <c r="A31" s="2" t="s">
        <v>21</v>
      </c>
      <c r="B31" s="21">
        <f>B32+B36+B37</f>
        <v>12409.18</v>
      </c>
      <c r="C31" s="15">
        <f>C32+C37</f>
        <v>12953.89</v>
      </c>
    </row>
    <row r="32" spans="1:5" x14ac:dyDescent="0.25">
      <c r="A32" t="s">
        <v>22</v>
      </c>
      <c r="B32" s="7">
        <f>B33+B34</f>
        <v>12409.18</v>
      </c>
      <c r="C32" s="13">
        <f>C33+C34</f>
        <v>12953.89</v>
      </c>
    </row>
    <row r="33" spans="1:5" x14ac:dyDescent="0.25">
      <c r="A33" t="s">
        <v>23</v>
      </c>
      <c r="B33" s="7">
        <v>12953.89</v>
      </c>
      <c r="C33" s="13">
        <v>16508.009999999998</v>
      </c>
    </row>
    <row r="34" spans="1:5" x14ac:dyDescent="0.25">
      <c r="A34" t="s">
        <v>24</v>
      </c>
      <c r="B34" s="7">
        <v>-544.71</v>
      </c>
      <c r="C34" s="13">
        <v>-3554.12</v>
      </c>
    </row>
    <row r="35" spans="1:5" x14ac:dyDescent="0.25">
      <c r="A35" t="s">
        <v>25</v>
      </c>
      <c r="B35" s="7">
        <v>0</v>
      </c>
      <c r="C35" s="13">
        <v>0</v>
      </c>
    </row>
    <row r="36" spans="1:5" x14ac:dyDescent="0.25">
      <c r="A36" t="s">
        <v>26</v>
      </c>
      <c r="B36" s="7">
        <v>0</v>
      </c>
      <c r="C36" s="13">
        <v>0</v>
      </c>
    </row>
    <row r="37" spans="1:5" x14ac:dyDescent="0.25">
      <c r="A37" t="s">
        <v>27</v>
      </c>
      <c r="B37" s="7">
        <f>B38</f>
        <v>0</v>
      </c>
      <c r="C37" s="13">
        <f>C38</f>
        <v>0</v>
      </c>
    </row>
    <row r="38" spans="1:5" x14ac:dyDescent="0.25">
      <c r="A38" t="s">
        <v>28</v>
      </c>
      <c r="B38" s="7">
        <v>0</v>
      </c>
      <c r="C38" s="13">
        <v>0</v>
      </c>
      <c r="E38" s="3"/>
    </row>
    <row r="39" spans="1:5" x14ac:dyDescent="0.25">
      <c r="A39" t="s">
        <v>29</v>
      </c>
      <c r="B39" s="7">
        <v>0</v>
      </c>
      <c r="C39" s="13">
        <v>0</v>
      </c>
    </row>
    <row r="40" spans="1:5" x14ac:dyDescent="0.25">
      <c r="A40" s="2" t="s">
        <v>30</v>
      </c>
      <c r="B40" s="21">
        <v>0</v>
      </c>
      <c r="C40" s="15">
        <v>0</v>
      </c>
    </row>
    <row r="41" spans="1:5" x14ac:dyDescent="0.25">
      <c r="A41" t="s">
        <v>31</v>
      </c>
      <c r="B41" s="7">
        <v>0</v>
      </c>
      <c r="C41" s="13">
        <v>0</v>
      </c>
    </row>
    <row r="42" spans="1:5" x14ac:dyDescent="0.25">
      <c r="A42" t="s">
        <v>32</v>
      </c>
      <c r="B42" s="7">
        <v>0</v>
      </c>
      <c r="C42" s="13">
        <v>0</v>
      </c>
    </row>
    <row r="43" spans="1:5" x14ac:dyDescent="0.25">
      <c r="A43" t="s">
        <v>33</v>
      </c>
      <c r="B43" s="7">
        <v>0</v>
      </c>
      <c r="C43" s="13">
        <v>0</v>
      </c>
    </row>
    <row r="44" spans="1:5" x14ac:dyDescent="0.25">
      <c r="A44" t="s">
        <v>34</v>
      </c>
      <c r="B44" s="7">
        <v>0</v>
      </c>
      <c r="C44" s="13">
        <v>0</v>
      </c>
    </row>
    <row r="45" spans="1:5" x14ac:dyDescent="0.25">
      <c r="A45" t="s">
        <v>35</v>
      </c>
      <c r="B45" s="7">
        <v>0</v>
      </c>
      <c r="C45" s="13">
        <v>0</v>
      </c>
    </row>
    <row r="46" spans="1:5" x14ac:dyDescent="0.25">
      <c r="A46" t="s">
        <v>36</v>
      </c>
      <c r="B46" s="7">
        <v>0</v>
      </c>
      <c r="C46" s="13">
        <v>0</v>
      </c>
    </row>
    <row r="47" spans="1:5" x14ac:dyDescent="0.25">
      <c r="A47" t="s">
        <v>37</v>
      </c>
      <c r="B47" s="7">
        <v>0</v>
      </c>
      <c r="C47" s="13">
        <v>0</v>
      </c>
    </row>
    <row r="48" spans="1:5" x14ac:dyDescent="0.25">
      <c r="A48" t="s">
        <v>38</v>
      </c>
      <c r="B48" s="7">
        <v>0</v>
      </c>
      <c r="C48" s="13">
        <v>0</v>
      </c>
    </row>
    <row r="49" spans="1:5" x14ac:dyDescent="0.25">
      <c r="A49" s="2" t="s">
        <v>39</v>
      </c>
      <c r="B49" s="21">
        <f>+B50+B51+B52+B56+B57+B61+B62+B63</f>
        <v>26985.53</v>
      </c>
      <c r="C49" s="15">
        <f>C52+C57+C61</f>
        <v>3000</v>
      </c>
    </row>
    <row r="50" spans="1:5" x14ac:dyDescent="0.25">
      <c r="A50" t="s">
        <v>40</v>
      </c>
      <c r="B50" s="7">
        <v>0</v>
      </c>
      <c r="C50" s="13">
        <v>0</v>
      </c>
    </row>
    <row r="51" spans="1:5" x14ac:dyDescent="0.25">
      <c r="A51" t="s">
        <v>41</v>
      </c>
      <c r="B51" s="7">
        <v>0</v>
      </c>
      <c r="C51" s="13">
        <v>0</v>
      </c>
    </row>
    <row r="52" spans="1:5" x14ac:dyDescent="0.25">
      <c r="A52" t="s">
        <v>42</v>
      </c>
      <c r="B52" s="7">
        <f>B53+B55</f>
        <v>885</v>
      </c>
      <c r="C52" s="13">
        <f>C53+C55</f>
        <v>0</v>
      </c>
    </row>
    <row r="53" spans="1:5" x14ac:dyDescent="0.25">
      <c r="A53" t="s">
        <v>43</v>
      </c>
      <c r="B53" s="7">
        <v>0</v>
      </c>
      <c r="C53" s="13">
        <v>0</v>
      </c>
      <c r="E53" s="3"/>
    </row>
    <row r="54" spans="1:5" x14ac:dyDescent="0.25">
      <c r="A54" t="s">
        <v>44</v>
      </c>
      <c r="B54" s="7">
        <v>0</v>
      </c>
      <c r="C54" s="13">
        <v>0</v>
      </c>
    </row>
    <row r="55" spans="1:5" ht="30" x14ac:dyDescent="0.25">
      <c r="A55" s="4" t="s">
        <v>101</v>
      </c>
      <c r="B55" s="7">
        <v>885</v>
      </c>
      <c r="C55" s="13">
        <v>0</v>
      </c>
      <c r="E55" t="s">
        <v>127</v>
      </c>
    </row>
    <row r="56" spans="1:5" x14ac:dyDescent="0.25">
      <c r="A56" t="s">
        <v>45</v>
      </c>
      <c r="B56" s="7">
        <v>0</v>
      </c>
      <c r="C56" s="13">
        <v>0</v>
      </c>
    </row>
    <row r="57" spans="1:5" x14ac:dyDescent="0.25">
      <c r="A57" t="s">
        <v>46</v>
      </c>
      <c r="B57" s="7">
        <f>+B58+B59</f>
        <v>3089.17</v>
      </c>
      <c r="C57" s="13">
        <f>C59</f>
        <v>0</v>
      </c>
    </row>
    <row r="58" spans="1:5" x14ac:dyDescent="0.25">
      <c r="A58" t="s">
        <v>47</v>
      </c>
      <c r="B58" s="7">
        <v>0</v>
      </c>
      <c r="C58" s="13">
        <v>0</v>
      </c>
    </row>
    <row r="59" spans="1:5" ht="45" x14ac:dyDescent="0.25">
      <c r="A59" s="4" t="s">
        <v>100</v>
      </c>
      <c r="B59" s="7">
        <f>2490.83+834.9+6.12-242.68</f>
        <v>3089.17</v>
      </c>
      <c r="C59" s="13">
        <v>0</v>
      </c>
      <c r="E59" t="s">
        <v>126</v>
      </c>
    </row>
    <row r="60" spans="1:5" x14ac:dyDescent="0.25">
      <c r="A60" s="4"/>
      <c r="B60" s="7"/>
      <c r="C60" s="13"/>
    </row>
    <row r="61" spans="1:5" ht="30" x14ac:dyDescent="0.25">
      <c r="A61" s="4" t="s">
        <v>102</v>
      </c>
      <c r="B61" s="7">
        <f>23011.36</f>
        <v>23011.360000000001</v>
      </c>
      <c r="C61" s="13">
        <v>3000</v>
      </c>
      <c r="E61" t="s">
        <v>125</v>
      </c>
    </row>
    <row r="62" spans="1:5" x14ac:dyDescent="0.25">
      <c r="A62" t="s">
        <v>48</v>
      </c>
      <c r="B62" s="7">
        <v>0</v>
      </c>
      <c r="C62" s="13">
        <v>0</v>
      </c>
    </row>
    <row r="63" spans="1:5" x14ac:dyDescent="0.25">
      <c r="A63" s="4" t="s">
        <v>103</v>
      </c>
      <c r="B63" s="7"/>
      <c r="C63" s="13">
        <v>0</v>
      </c>
    </row>
    <row r="64" spans="1:5" x14ac:dyDescent="0.25">
      <c r="A64" s="16" t="s">
        <v>49</v>
      </c>
      <c r="B64" s="23">
        <f>B31+B49+B40</f>
        <v>39394.71</v>
      </c>
      <c r="C64" s="17">
        <f>C31+C49+C40</f>
        <v>15953.89</v>
      </c>
    </row>
    <row r="65" spans="2:3" x14ac:dyDescent="0.25">
      <c r="B65" s="3"/>
    </row>
    <row r="66" spans="2:3" x14ac:dyDescent="0.25">
      <c r="B66" s="3"/>
    </row>
    <row r="67" spans="2:3" x14ac:dyDescent="0.25">
      <c r="C67" s="3"/>
    </row>
  </sheetData>
  <printOptions horizontalCentered="1"/>
  <pageMargins left="0.74803149606299213" right="0.74803149606299213" top="0.59055118110236227" bottom="0.78740157480314965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Resultados 2018-2017</vt:lpstr>
      <vt:lpstr>BCE Situación</vt:lpstr>
      <vt:lpstr>'Balance Resultados 2018-2017'!Área_de_impresión</vt:lpstr>
      <vt:lpstr>'BCE Situación'!Área_de_impresión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Cris</cp:lastModifiedBy>
  <cp:lastPrinted>2019-05-12T01:24:24Z</cp:lastPrinted>
  <dcterms:created xsi:type="dcterms:W3CDTF">2019-05-11T23:57:16Z</dcterms:created>
  <dcterms:modified xsi:type="dcterms:W3CDTF">2019-06-11T17:23:24Z</dcterms:modified>
</cp:coreProperties>
</file>